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\Documents\SPC\SPC\S4S\Article Topics\Statistics\Smallest Worthwhile Change\"/>
    </mc:Choice>
  </mc:AlternateContent>
  <bookViews>
    <workbookView xWindow="0" yWindow="0" windowWidth="20490" windowHeight="7755" activeTab="1"/>
  </bookViews>
  <sheets>
    <sheet name="Thanks for Downloading" sheetId="2" r:id="rId1"/>
    <sheet name="SWC Calculator" sheetId="1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H24" i="1" l="1"/>
  <c r="G25" i="1"/>
  <c r="J12" i="1" s="1"/>
  <c r="X12" i="1" s="1"/>
  <c r="S10" i="1" s="1"/>
  <c r="G24" i="1"/>
  <c r="K12" i="1" s="1"/>
  <c r="S18" i="1"/>
  <c r="S9" i="1"/>
  <c r="S16" i="1"/>
  <c r="S13" i="1"/>
  <c r="S20" i="1"/>
  <c r="S21" i="1"/>
  <c r="S11" i="1"/>
  <c r="L12" i="1" l="1"/>
  <c r="Z12" i="1" s="1"/>
  <c r="Y12" i="1"/>
  <c r="S12" i="1"/>
  <c r="S15" i="1"/>
  <c r="S14" i="1"/>
  <c r="S17" i="1"/>
  <c r="S22" i="1"/>
  <c r="S19" i="1"/>
  <c r="S8" i="1"/>
  <c r="T21" i="1" l="1"/>
  <c r="T17" i="1"/>
  <c r="T13" i="1"/>
  <c r="T9" i="1"/>
  <c r="T20" i="1"/>
  <c r="T16" i="1"/>
  <c r="T12" i="1"/>
  <c r="T8" i="1"/>
  <c r="T19" i="1"/>
  <c r="T15" i="1"/>
  <c r="T11" i="1"/>
  <c r="T22" i="1"/>
  <c r="T18" i="1"/>
  <c r="T14" i="1"/>
  <c r="T10" i="1"/>
  <c r="U22" i="1"/>
  <c r="U18" i="1"/>
  <c r="U14" i="1"/>
  <c r="U10" i="1"/>
  <c r="U21" i="1"/>
  <c r="U17" i="1"/>
  <c r="U13" i="1"/>
  <c r="U9" i="1"/>
  <c r="U20" i="1"/>
  <c r="U16" i="1"/>
  <c r="U12" i="1"/>
  <c r="U8" i="1"/>
  <c r="U19" i="1"/>
  <c r="U15" i="1"/>
  <c r="U11" i="1"/>
</calcChain>
</file>

<file path=xl/sharedStrings.xml><?xml version="1.0" encoding="utf-8"?>
<sst xmlns="http://schemas.openxmlformats.org/spreadsheetml/2006/main" count="38" uniqueCount="30">
  <si>
    <t>Trial 1</t>
  </si>
  <si>
    <t>Trial 2</t>
  </si>
  <si>
    <t>Trial 3</t>
  </si>
  <si>
    <t>Best</t>
  </si>
  <si>
    <t>CV (%)</t>
  </si>
  <si>
    <t>Average</t>
  </si>
  <si>
    <t>Std. Dev.</t>
  </si>
  <si>
    <t>* SWC = 0.2 * Std. Dev.</t>
  </si>
  <si>
    <t>*CV = Avg/100 *CV%</t>
  </si>
  <si>
    <t>*2CV = CV (s) * 2</t>
  </si>
  <si>
    <t>*SWC (s)</t>
  </si>
  <si>
    <t>*CV (s)</t>
  </si>
  <si>
    <t>*2CV (s)</t>
  </si>
  <si>
    <t>SWC</t>
  </si>
  <si>
    <t>CV</t>
  </si>
  <si>
    <t>2CV</t>
  </si>
  <si>
    <t>SWC = Trivial</t>
  </si>
  <si>
    <t>CV = Possible</t>
  </si>
  <si>
    <t>2CV = Certain</t>
  </si>
  <si>
    <t>Athlete Name</t>
  </si>
  <si>
    <t>5-10-5 Shuttle Test Scores and Performance Targets</t>
  </si>
  <si>
    <t>5-10-5 Shuttle Test Scores (s)</t>
  </si>
  <si>
    <t>5-10-5 Shuttle Test Performance Targets (s)</t>
  </si>
  <si>
    <t>The Performance Digest is a monthly review of the latest sports performance research.</t>
  </si>
  <si>
    <r>
      <t>The answer?</t>
    </r>
    <r>
      <rPr>
        <b/>
        <sz val="14"/>
        <color theme="1"/>
        <rFont val="Segoe UI Light"/>
        <family val="2"/>
      </rPr>
      <t xml:space="preserve"> The Performance Digest</t>
    </r>
  </si>
  <si>
    <t>Do you love sports performance but feel like it's impossible to keep up-to-date?</t>
  </si>
  <si>
    <t>Thanks for downloading the</t>
  </si>
  <si>
    <t>Smallest Worthwhile Change (SWC) Calculator</t>
  </si>
  <si>
    <t xml:space="preserve"> We hope you find this tool very useful.</t>
  </si>
  <si>
    <r>
      <rPr>
        <b/>
        <sz val="12"/>
        <color theme="1"/>
        <rFont val="Segoe UI Light"/>
        <family val="2"/>
      </rPr>
      <t>Topics include</t>
    </r>
    <r>
      <rPr>
        <sz val="12"/>
        <color theme="1"/>
        <rFont val="Segoe UI Light"/>
        <family val="2"/>
      </rPr>
      <t xml:space="preserve">: strength and conditioning, nutrition, fatigue and recovery, technology and monitoring, youth development and the science of coaching.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</si>
</sst>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Segoe UI Light"/>
      <family val="2"/>
    </font>
    <font>
      <sz val="11"/>
      <color theme="1"/>
      <name val="Segoe UI Light"/>
      <family val="2"/>
    </font>
    <font>
      <b/>
      <sz val="20"/>
      <color theme="1"/>
      <name val="Segoe UI Light"/>
      <family val="2"/>
    </font>
    <font>
      <sz val="14"/>
      <color theme="1"/>
      <name val="Segoe UI Light"/>
      <family val="2"/>
    </font>
    <font>
      <sz val="22"/>
      <color theme="1"/>
      <name val="Segoe UI Light"/>
      <family val="2"/>
    </font>
    <font>
      <b/>
      <sz val="14"/>
      <color theme="1"/>
      <name val="Segoe UI Light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Segoe UI Light"/>
      <family val="2"/>
    </font>
    <font>
      <sz val="12"/>
      <color theme="1"/>
      <name val="Segoe UI Light"/>
      <family val="2"/>
    </font>
    <font>
      <b/>
      <sz val="28"/>
      <color theme="1"/>
      <name val="Segoe UI Light"/>
      <family val="2"/>
    </font>
    <font>
      <b/>
      <sz val="12"/>
      <color theme="1"/>
      <name val="Segoe U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2" fontId="1" fillId="3" borderId="3" xfId="0" applyNumberFormat="1" applyFont="1" applyFill="1" applyBorder="1"/>
    <xf numFmtId="2" fontId="1" fillId="3" borderId="4" xfId="0" applyNumberFormat="1" applyFont="1" applyFill="1" applyBorder="1"/>
    <xf numFmtId="2" fontId="1" fillId="3" borderId="6" xfId="0" applyNumberFormat="1" applyFont="1" applyFill="1" applyBorder="1"/>
    <xf numFmtId="0" fontId="1" fillId="3" borderId="7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2" fontId="0" fillId="6" borderId="1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0" fontId="3" fillId="0" borderId="0" xfId="0" applyFont="1" applyAlignment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2" fillId="8" borderId="0" xfId="0" applyFont="1" applyFill="1" applyBorder="1"/>
    <xf numFmtId="0" fontId="1" fillId="8" borderId="0" xfId="0" applyFont="1" applyFill="1" applyBorder="1" applyAlignment="1">
      <alignment horizontal="center"/>
    </xf>
    <xf numFmtId="2" fontId="0" fillId="8" borderId="0" xfId="0" applyNumberFormat="1" applyFill="1" applyBorder="1" applyAlignment="1">
      <alignment horizontal="center"/>
    </xf>
    <xf numFmtId="2" fontId="1" fillId="8" borderId="0" xfId="0" applyNumberFormat="1" applyFont="1" applyFill="1" applyBorder="1"/>
    <xf numFmtId="0" fontId="1" fillId="8" borderId="0" xfId="0" applyFont="1" applyFill="1" applyBorder="1"/>
    <xf numFmtId="0" fontId="1" fillId="8" borderId="3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vertical="center" wrapText="1"/>
    </xf>
    <xf numFmtId="0" fontId="5" fillId="8" borderId="0" xfId="0" applyFont="1" applyFill="1"/>
    <xf numFmtId="0" fontId="4" fillId="8" borderId="0" xfId="0" applyFont="1" applyFill="1"/>
    <xf numFmtId="0" fontId="7" fillId="8" borderId="0" xfId="0" applyFont="1" applyFill="1"/>
    <xf numFmtId="0" fontId="11" fillId="8" borderId="0" xfId="0" applyFont="1" applyFill="1"/>
    <xf numFmtId="0" fontId="10" fillId="8" borderId="0" xfId="1" applyFill="1"/>
    <xf numFmtId="0" fontId="12" fillId="8" borderId="0" xfId="0" applyFont="1" applyFill="1" applyAlignment="1"/>
    <xf numFmtId="0" fontId="12" fillId="8" borderId="0" xfId="0" applyFont="1" applyFill="1"/>
    <xf numFmtId="0" fontId="12" fillId="8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E544"/>
      <color rgb="FFFA7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forsport.com/become-member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364400</xdr:colOff>
      <xdr:row>4</xdr:row>
      <xdr:rowOff>53397</xdr:rowOff>
    </xdr:from>
    <xdr:to>
      <xdr:col>30</xdr:col>
      <xdr:colOff>142876</xdr:colOff>
      <xdr:row>21</xdr:row>
      <xdr:rowOff>178593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119" y="910647"/>
          <a:ext cx="10708413" cy="414950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0</xdr:row>
      <xdr:rowOff>166687</xdr:rowOff>
    </xdr:from>
    <xdr:to>
      <xdr:col>3</xdr:col>
      <xdr:colOff>273841</xdr:colOff>
      <xdr:row>3</xdr:row>
      <xdr:rowOff>167912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166687"/>
          <a:ext cx="1559717" cy="644163"/>
        </a:xfrm>
        <a:prstGeom prst="rect">
          <a:avLst/>
        </a:prstGeom>
      </xdr:spPr>
    </xdr:pic>
    <xdr:clientData/>
  </xdr:twoCellAnchor>
  <xdr:twoCellAnchor>
    <xdr:from>
      <xdr:col>1</xdr:col>
      <xdr:colOff>59532</xdr:colOff>
      <xdr:row>16</xdr:row>
      <xdr:rowOff>142875</xdr:rowOff>
    </xdr:from>
    <xdr:to>
      <xdr:col>9</xdr:col>
      <xdr:colOff>392906</xdr:colOff>
      <xdr:row>20</xdr:row>
      <xdr:rowOff>95250</xdr:rowOff>
    </xdr:to>
    <xdr:sp macro="" textlink="">
      <xdr:nvSpPr>
        <xdr:cNvPr id="4" name="TextBox 3">
          <a:hlinkClick xmlns:r="http://schemas.openxmlformats.org/officeDocument/2006/relationships" r:id="rId3"/>
        </xdr:cNvPr>
        <xdr:cNvSpPr txBox="1"/>
      </xdr:nvSpPr>
      <xdr:spPr>
        <a:xfrm>
          <a:off x="273845" y="3952875"/>
          <a:ext cx="5191124" cy="809625"/>
        </a:xfrm>
        <a:prstGeom prst="roundRect">
          <a:avLst/>
        </a:prstGeom>
        <a:solidFill>
          <a:srgbClr val="33E544"/>
        </a:solidFill>
        <a:ln>
          <a:solidFill>
            <a:srgbClr val="33E544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n-GB" sz="1800" b="1">
              <a:solidFill>
                <a:schemeClr val="bg1"/>
              </a:solidFill>
              <a:latin typeface="Segoe UI Light" panose="020B0502040204020203" pitchFamily="34" charset="0"/>
              <a:cs typeface="Segoe UI Light" panose="020B0502040204020203" pitchFamily="34" charset="0"/>
            </a:rPr>
            <a:t>Get</a:t>
          </a:r>
          <a:r>
            <a:rPr lang="en-GB" sz="1800" b="1" baseline="0">
              <a:solidFill>
                <a:schemeClr val="bg1"/>
              </a:solidFill>
              <a:latin typeface="Segoe UI Light" panose="020B0502040204020203" pitchFamily="34" charset="0"/>
              <a:cs typeface="Segoe UI Light" panose="020B0502040204020203" pitchFamily="34" charset="0"/>
            </a:rPr>
            <a:t> your FREE COPY now!</a:t>
          </a:r>
          <a:endParaRPr lang="en-GB" sz="1800" b="1">
            <a:solidFill>
              <a:schemeClr val="bg1"/>
            </a:solidFill>
            <a:latin typeface="Segoe UI Light" panose="020B0502040204020203" pitchFamily="34" charset="0"/>
            <a:cs typeface="Segoe UI Light" panose="020B05020402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107156</xdr:rowOff>
    </xdr:from>
    <xdr:to>
      <xdr:col>2</xdr:col>
      <xdr:colOff>404812</xdr:colOff>
      <xdr:row>3</xdr:row>
      <xdr:rowOff>96475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3" y="107156"/>
          <a:ext cx="1559717" cy="6441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11</xdr:row>
      <xdr:rowOff>174624</xdr:rowOff>
    </xdr:from>
    <xdr:to>
      <xdr:col>15</xdr:col>
      <xdr:colOff>23813</xdr:colOff>
      <xdr:row>18</xdr:row>
      <xdr:rowOff>67468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3844" y="2496343"/>
          <a:ext cx="12382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S22"/>
  <sheetViews>
    <sheetView showGridLines="0" zoomScale="80" zoomScaleNormal="80" workbookViewId="0">
      <selection activeCell="J1" sqref="J1"/>
    </sheetView>
  </sheetViews>
  <sheetFormatPr defaultRowHeight="16.5" x14ac:dyDescent="0.3"/>
  <cols>
    <col min="1" max="1" width="3.140625" style="59" customWidth="1"/>
    <col min="2" max="14" width="9.140625" style="59"/>
    <col min="15" max="15" width="9.140625" style="59" customWidth="1"/>
    <col min="16" max="16384" width="9.140625" style="59"/>
  </cols>
  <sheetData>
    <row r="2" spans="2:19" x14ac:dyDescent="0.3">
      <c r="P2" s="67"/>
      <c r="Q2" s="67"/>
      <c r="R2" s="67"/>
      <c r="S2" s="67"/>
    </row>
    <row r="3" spans="2:19" x14ac:dyDescent="0.3">
      <c r="P3" s="67"/>
      <c r="Q3" s="67"/>
      <c r="R3" s="67"/>
      <c r="S3" s="67"/>
    </row>
    <row r="4" spans="2:19" x14ac:dyDescent="0.3">
      <c r="P4" s="67"/>
      <c r="Q4" s="67"/>
      <c r="R4" s="67"/>
      <c r="S4" s="67"/>
    </row>
    <row r="6" spans="2:19" ht="30.75" x14ac:dyDescent="0.55000000000000004">
      <c r="B6" s="60" t="s">
        <v>26</v>
      </c>
      <c r="G6" s="68" t="s">
        <v>27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2:19" ht="20.25" x14ac:dyDescent="0.35">
      <c r="B7" s="61" t="s">
        <v>28</v>
      </c>
    </row>
    <row r="9" spans="2:19" ht="25.5" x14ac:dyDescent="0.5">
      <c r="B9" s="62" t="s">
        <v>25</v>
      </c>
    </row>
    <row r="10" spans="2:19" ht="20.25" x14ac:dyDescent="0.35">
      <c r="B10" s="61" t="s">
        <v>24</v>
      </c>
    </row>
    <row r="12" spans="2:19" ht="17.25" x14ac:dyDescent="0.3">
      <c r="B12" s="64" t="s">
        <v>23</v>
      </c>
      <c r="C12" s="65"/>
      <c r="D12" s="65"/>
      <c r="E12" s="65"/>
      <c r="F12" s="65"/>
      <c r="G12" s="65"/>
      <c r="H12" s="65"/>
      <c r="I12" s="65"/>
      <c r="J12" s="65"/>
    </row>
    <row r="13" spans="2:19" ht="17.25" x14ac:dyDescent="0.3">
      <c r="B13" s="65"/>
      <c r="C13" s="64"/>
      <c r="D13" s="64"/>
      <c r="E13" s="64"/>
      <c r="F13" s="64"/>
      <c r="G13" s="64"/>
      <c r="H13" s="64"/>
      <c r="I13" s="64"/>
      <c r="J13" s="64"/>
    </row>
    <row r="14" spans="2:19" x14ac:dyDescent="0.3">
      <c r="B14" s="66" t="s">
        <v>29</v>
      </c>
      <c r="C14" s="66"/>
      <c r="D14" s="66"/>
      <c r="E14" s="66"/>
      <c r="F14" s="66"/>
      <c r="G14" s="66"/>
      <c r="H14" s="66"/>
      <c r="I14" s="66"/>
      <c r="J14" s="66"/>
    </row>
    <row r="15" spans="2:19" x14ac:dyDescent="0.3">
      <c r="B15" s="66"/>
      <c r="C15" s="66"/>
      <c r="D15" s="66"/>
      <c r="E15" s="66"/>
      <c r="F15" s="66"/>
      <c r="G15" s="66"/>
      <c r="H15" s="66"/>
      <c r="I15" s="66"/>
      <c r="J15" s="66"/>
    </row>
    <row r="16" spans="2:19" x14ac:dyDescent="0.3">
      <c r="B16" s="66"/>
      <c r="C16" s="66"/>
      <c r="D16" s="66"/>
      <c r="E16" s="66"/>
      <c r="F16" s="66"/>
      <c r="G16" s="66"/>
      <c r="H16" s="66"/>
      <c r="I16" s="66"/>
      <c r="J16" s="66"/>
    </row>
    <row r="18" spans="3:3" x14ac:dyDescent="0.3">
      <c r="C18" s="63"/>
    </row>
    <row r="19" spans="3:3" x14ac:dyDescent="0.3">
      <c r="C19" s="63"/>
    </row>
    <row r="22" spans="3:3" x14ac:dyDescent="0.3">
      <c r="C22" s="63"/>
    </row>
  </sheetData>
  <mergeCells count="3">
    <mergeCell ref="B14:J16"/>
    <mergeCell ref="P2:S4"/>
    <mergeCell ref="G6: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A30"/>
  <sheetViews>
    <sheetView showGridLines="0" tabSelected="1" zoomScale="80" zoomScaleNormal="80" workbookViewId="0">
      <selection activeCell="D8" sqref="D8"/>
    </sheetView>
  </sheetViews>
  <sheetFormatPr defaultRowHeight="15" x14ac:dyDescent="0.25"/>
  <cols>
    <col min="3" max="3" width="15.5703125" customWidth="1"/>
    <col min="17" max="17" width="15.5703125" customWidth="1"/>
  </cols>
  <sheetData>
    <row r="1" spans="2:27" ht="21.75" customHeight="1" x14ac:dyDescent="0.25"/>
    <row r="2" spans="2:27" ht="15" customHeight="1" x14ac:dyDescent="0.25">
      <c r="D2" s="87" t="s">
        <v>20</v>
      </c>
      <c r="E2" s="87"/>
      <c r="F2" s="87"/>
      <c r="G2" s="87"/>
      <c r="H2" s="87"/>
      <c r="I2" s="87"/>
      <c r="J2" s="87"/>
      <c r="K2" s="87"/>
      <c r="L2" s="87"/>
      <c r="M2" s="87"/>
    </row>
    <row r="3" spans="2:27" ht="15" customHeight="1" x14ac:dyDescent="0.25"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27" ht="21" customHeight="1" thickBot="1" x14ac:dyDescent="0.5">
      <c r="E4" s="42"/>
    </row>
    <row r="5" spans="2:27" ht="15" customHeight="1" x14ac:dyDescent="0.25">
      <c r="B5" s="43"/>
      <c r="C5" s="88" t="s">
        <v>21</v>
      </c>
      <c r="D5" s="88"/>
      <c r="E5" s="88"/>
      <c r="F5" s="88"/>
      <c r="G5" s="88"/>
      <c r="H5" s="88"/>
      <c r="I5" s="44"/>
      <c r="J5" s="44"/>
      <c r="K5" s="44"/>
      <c r="L5" s="44"/>
      <c r="M5" s="45"/>
      <c r="P5" s="43"/>
      <c r="Q5" s="88" t="s">
        <v>22</v>
      </c>
      <c r="R5" s="88"/>
      <c r="S5" s="88"/>
      <c r="T5" s="88"/>
      <c r="U5" s="88"/>
      <c r="V5" s="57"/>
      <c r="W5" s="44"/>
      <c r="X5" s="44"/>
      <c r="Y5" s="44"/>
      <c r="Z5" s="44"/>
      <c r="AA5" s="45"/>
    </row>
    <row r="6" spans="2:27" ht="15.75" thickBot="1" x14ac:dyDescent="0.3">
      <c r="B6" s="46"/>
      <c r="C6" s="89"/>
      <c r="D6" s="89"/>
      <c r="E6" s="89"/>
      <c r="F6" s="89"/>
      <c r="G6" s="89"/>
      <c r="H6" s="89"/>
      <c r="I6" s="47"/>
      <c r="J6" s="47"/>
      <c r="K6" s="47"/>
      <c r="L6" s="47"/>
      <c r="M6" s="48"/>
      <c r="P6" s="46"/>
      <c r="Q6" s="89"/>
      <c r="R6" s="89"/>
      <c r="S6" s="89"/>
      <c r="T6" s="89"/>
      <c r="U6" s="89"/>
      <c r="V6" s="58"/>
      <c r="W6" s="47"/>
      <c r="X6" s="47"/>
      <c r="Y6" s="47"/>
      <c r="Z6" s="47"/>
      <c r="AA6" s="48"/>
    </row>
    <row r="7" spans="2:27" ht="15.75" thickBot="1" x14ac:dyDescent="0.3">
      <c r="B7" s="46"/>
      <c r="C7" s="9" t="s">
        <v>19</v>
      </c>
      <c r="D7" s="10" t="s">
        <v>0</v>
      </c>
      <c r="E7" s="11" t="s">
        <v>1</v>
      </c>
      <c r="F7" s="12" t="s">
        <v>2</v>
      </c>
      <c r="G7" s="13" t="s">
        <v>3</v>
      </c>
      <c r="H7" s="12" t="s">
        <v>4</v>
      </c>
      <c r="I7" s="47"/>
      <c r="J7" s="47"/>
      <c r="K7" s="47"/>
      <c r="L7" s="47"/>
      <c r="M7" s="48"/>
      <c r="P7" s="46"/>
      <c r="Q7" s="9" t="s">
        <v>19</v>
      </c>
      <c r="R7" s="9" t="s">
        <v>3</v>
      </c>
      <c r="S7" s="34" t="s">
        <v>13</v>
      </c>
      <c r="T7" s="37" t="s">
        <v>14</v>
      </c>
      <c r="U7" s="13" t="s">
        <v>15</v>
      </c>
      <c r="V7" s="53"/>
      <c r="W7" s="47"/>
      <c r="X7" s="47"/>
      <c r="Y7" s="47"/>
      <c r="Z7" s="47"/>
      <c r="AA7" s="48"/>
    </row>
    <row r="8" spans="2:27" x14ac:dyDescent="0.25">
      <c r="B8" s="46"/>
      <c r="C8" s="22">
        <v>1</v>
      </c>
      <c r="D8" s="14">
        <v>5.25</v>
      </c>
      <c r="E8" s="15">
        <v>5.34</v>
      </c>
      <c r="F8" s="16">
        <v>5.34</v>
      </c>
      <c r="G8" s="24">
        <f>MIN(D8:F8)</f>
        <v>5.25</v>
      </c>
      <c r="H8" s="17">
        <f>(_xlfn.STDEV.P(D8:F8)/AVERAGE(D8:F8))*100</f>
        <v>0.79899071320513726</v>
      </c>
      <c r="I8" s="47"/>
      <c r="J8" s="47"/>
      <c r="K8" s="47"/>
      <c r="L8" s="47"/>
      <c r="M8" s="48"/>
      <c r="P8" s="46"/>
      <c r="Q8" s="22">
        <v>1</v>
      </c>
      <c r="R8" s="32">
        <v>5.25</v>
      </c>
      <c r="S8" s="35">
        <f>R8-X12</f>
        <v>5.2195124068950447</v>
      </c>
      <c r="T8" s="38">
        <f>R8-Y12</f>
        <v>5.1865755630311741</v>
      </c>
      <c r="U8" s="40">
        <f>R8-Z12</f>
        <v>5.1231511260623472</v>
      </c>
      <c r="V8" s="54"/>
      <c r="W8" s="47"/>
      <c r="X8" s="47"/>
      <c r="Y8" s="47"/>
      <c r="Z8" s="47"/>
      <c r="AA8" s="48"/>
    </row>
    <row r="9" spans="2:27" x14ac:dyDescent="0.25">
      <c r="B9" s="46"/>
      <c r="C9" s="22">
        <v>2</v>
      </c>
      <c r="D9" s="14">
        <v>5.43</v>
      </c>
      <c r="E9" s="15">
        <v>5.41</v>
      </c>
      <c r="F9" s="16">
        <v>5.24</v>
      </c>
      <c r="G9" s="24">
        <f t="shared" ref="G9:G22" si="0">MIN(D9:F9)</f>
        <v>5.24</v>
      </c>
      <c r="H9" s="17">
        <f t="shared" ref="H9:H22" si="1">(_xlfn.STDEV.P(D9:F9)/AVERAGE(D9:F9))*100</f>
        <v>1.5903870463363681</v>
      </c>
      <c r="I9" s="47"/>
      <c r="J9" s="47"/>
      <c r="K9" s="47"/>
      <c r="L9" s="47"/>
      <c r="M9" s="48"/>
      <c r="P9" s="46"/>
      <c r="Q9" s="22">
        <v>2</v>
      </c>
      <c r="R9" s="32">
        <v>5.24</v>
      </c>
      <c r="S9" s="35">
        <f>R9-X12</f>
        <v>5.2095124068950449</v>
      </c>
      <c r="T9" s="38">
        <f>R9-Y12</f>
        <v>5.1765755630311743</v>
      </c>
      <c r="U9" s="40">
        <f>R9-Z12</f>
        <v>5.1131511260623475</v>
      </c>
      <c r="V9" s="54"/>
      <c r="W9" s="47"/>
      <c r="X9" s="47"/>
      <c r="Y9" s="47"/>
      <c r="Z9" s="47"/>
      <c r="AA9" s="48"/>
    </row>
    <row r="10" spans="2:27" ht="15.75" thickBot="1" x14ac:dyDescent="0.3">
      <c r="B10" s="46"/>
      <c r="C10" s="22">
        <v>3</v>
      </c>
      <c r="D10" s="14">
        <v>5.7</v>
      </c>
      <c r="E10" s="15">
        <v>5.52</v>
      </c>
      <c r="F10" s="16">
        <v>5.57</v>
      </c>
      <c r="G10" s="24">
        <f t="shared" si="0"/>
        <v>5.52</v>
      </c>
      <c r="H10" s="17">
        <f t="shared" si="1"/>
        <v>1.3555457625659404</v>
      </c>
      <c r="I10" s="47"/>
      <c r="J10" s="47"/>
      <c r="K10" s="47"/>
      <c r="L10" s="47"/>
      <c r="M10" s="48"/>
      <c r="P10" s="46"/>
      <c r="Q10" s="22">
        <v>3</v>
      </c>
      <c r="R10" s="32">
        <v>5.52</v>
      </c>
      <c r="S10" s="35">
        <f>R10-X12</f>
        <v>5.4895124068950443</v>
      </c>
      <c r="T10" s="38">
        <f>R10-Y12</f>
        <v>5.4565755630311736</v>
      </c>
      <c r="U10" s="40">
        <f>R10-Z12</f>
        <v>5.3931511260623468</v>
      </c>
      <c r="V10" s="54"/>
      <c r="W10" s="47"/>
      <c r="X10" s="47"/>
      <c r="Y10" s="47"/>
      <c r="Z10" s="47"/>
      <c r="AA10" s="48"/>
    </row>
    <row r="11" spans="2:27" x14ac:dyDescent="0.25">
      <c r="B11" s="46"/>
      <c r="C11" s="22">
        <v>4</v>
      </c>
      <c r="D11" s="14">
        <v>5.63</v>
      </c>
      <c r="E11" s="15">
        <v>5.72</v>
      </c>
      <c r="F11" s="16">
        <v>5.75</v>
      </c>
      <c r="G11" s="24">
        <f t="shared" si="0"/>
        <v>5.63</v>
      </c>
      <c r="H11" s="17">
        <f t="shared" si="1"/>
        <v>0.89456482694610284</v>
      </c>
      <c r="I11" s="47"/>
      <c r="J11" s="26" t="s">
        <v>10</v>
      </c>
      <c r="K11" s="27" t="s">
        <v>11</v>
      </c>
      <c r="L11" s="28" t="s">
        <v>12</v>
      </c>
      <c r="M11" s="48"/>
      <c r="P11" s="46"/>
      <c r="Q11" s="22">
        <v>4</v>
      </c>
      <c r="R11" s="32">
        <v>5.63</v>
      </c>
      <c r="S11" s="35">
        <f>R11-X12</f>
        <v>5.5995124068950446</v>
      </c>
      <c r="T11" s="38">
        <f>R11-Y12</f>
        <v>5.566575563031174</v>
      </c>
      <c r="U11" s="40">
        <f>R11-Z12</f>
        <v>5.5031511260623471</v>
      </c>
      <c r="V11" s="54"/>
      <c r="W11" s="47"/>
      <c r="X11" s="26" t="s">
        <v>10</v>
      </c>
      <c r="Y11" s="27" t="s">
        <v>11</v>
      </c>
      <c r="Z11" s="28" t="s">
        <v>12</v>
      </c>
      <c r="AA11" s="48"/>
    </row>
    <row r="12" spans="2:27" ht="15.75" thickBot="1" x14ac:dyDescent="0.3">
      <c r="B12" s="46"/>
      <c r="C12" s="22">
        <v>5</v>
      </c>
      <c r="D12" s="14">
        <v>5.45</v>
      </c>
      <c r="E12" s="15">
        <v>5.39</v>
      </c>
      <c r="F12" s="16">
        <v>5.39</v>
      </c>
      <c r="G12" s="24">
        <f t="shared" si="0"/>
        <v>5.39</v>
      </c>
      <c r="H12" s="17">
        <f t="shared" si="1"/>
        <v>0.52281462564625014</v>
      </c>
      <c r="I12" s="47"/>
      <c r="J12" s="29">
        <f>0.2*G25</f>
        <v>3.0487593104955538E-2</v>
      </c>
      <c r="K12" s="30">
        <f>(G24/100)*H24</f>
        <v>6.342443696882627E-2</v>
      </c>
      <c r="L12" s="31">
        <f>K12*2</f>
        <v>0.12684887393765254</v>
      </c>
      <c r="M12" s="48"/>
      <c r="P12" s="46"/>
      <c r="Q12" s="22">
        <v>5</v>
      </c>
      <c r="R12" s="32">
        <v>5.39</v>
      </c>
      <c r="S12" s="35">
        <f>R12-X12</f>
        <v>5.3595124068950444</v>
      </c>
      <c r="T12" s="38">
        <f>R12-Y12</f>
        <v>5.3265755630311737</v>
      </c>
      <c r="U12" s="40">
        <f>R12-Z12</f>
        <v>5.2631511260623469</v>
      </c>
      <c r="V12" s="54"/>
      <c r="W12" s="47"/>
      <c r="X12" s="29">
        <f>J12</f>
        <v>3.0487593104955538E-2</v>
      </c>
      <c r="Y12" s="30">
        <f>K12</f>
        <v>6.342443696882627E-2</v>
      </c>
      <c r="Z12" s="31">
        <f>L12</f>
        <v>0.12684887393765254</v>
      </c>
      <c r="AA12" s="48"/>
    </row>
    <row r="13" spans="2:27" x14ac:dyDescent="0.25">
      <c r="B13" s="46"/>
      <c r="C13" s="22">
        <v>6</v>
      </c>
      <c r="D13" s="14">
        <v>5.65</v>
      </c>
      <c r="E13" s="15">
        <v>5.55</v>
      </c>
      <c r="F13" s="16">
        <v>5.39</v>
      </c>
      <c r="G13" s="24">
        <f t="shared" si="0"/>
        <v>5.39</v>
      </c>
      <c r="H13" s="17">
        <f t="shared" si="1"/>
        <v>1.9363928154561842</v>
      </c>
      <c r="I13" s="47"/>
      <c r="J13" s="47"/>
      <c r="K13" s="47"/>
      <c r="L13" s="47"/>
      <c r="M13" s="48"/>
      <c r="P13" s="46"/>
      <c r="Q13" s="22">
        <v>6</v>
      </c>
      <c r="R13" s="32">
        <v>5.39</v>
      </c>
      <c r="S13" s="35">
        <f>R13-X12</f>
        <v>5.3595124068950444</v>
      </c>
      <c r="T13" s="38">
        <f>R13-Y12</f>
        <v>5.3265755630311737</v>
      </c>
      <c r="U13" s="40">
        <f>R13-Z12</f>
        <v>5.2631511260623469</v>
      </c>
      <c r="V13" s="54"/>
      <c r="W13" s="47"/>
      <c r="X13" s="47"/>
      <c r="Y13" s="47"/>
      <c r="Z13" s="47"/>
      <c r="AA13" s="48"/>
    </row>
    <row r="14" spans="2:27" x14ac:dyDescent="0.25">
      <c r="B14" s="46"/>
      <c r="C14" s="22">
        <v>7</v>
      </c>
      <c r="D14" s="14">
        <v>5.16</v>
      </c>
      <c r="E14" s="15">
        <v>5.34</v>
      </c>
      <c r="F14" s="16">
        <v>5.35</v>
      </c>
      <c r="G14" s="24">
        <f t="shared" si="0"/>
        <v>5.16</v>
      </c>
      <c r="H14" s="17">
        <f t="shared" si="1"/>
        <v>1.6524669846951126</v>
      </c>
      <c r="I14" s="47"/>
      <c r="J14" s="47"/>
      <c r="K14" s="47"/>
      <c r="L14" s="47"/>
      <c r="M14" s="48"/>
      <c r="P14" s="46"/>
      <c r="Q14" s="22">
        <v>7</v>
      </c>
      <c r="R14" s="32">
        <v>5.16</v>
      </c>
      <c r="S14" s="35">
        <f>R14-X12</f>
        <v>5.1295124068950448</v>
      </c>
      <c r="T14" s="38">
        <f>R14-Y12</f>
        <v>5.0965755630311742</v>
      </c>
      <c r="U14" s="40">
        <f>R14-Z12</f>
        <v>5.0331511260623474</v>
      </c>
      <c r="V14" s="54"/>
      <c r="W14" s="47"/>
      <c r="X14" s="47"/>
      <c r="Y14" s="47"/>
      <c r="Z14" s="47"/>
      <c r="AA14" s="48"/>
    </row>
    <row r="15" spans="2:27" x14ac:dyDescent="0.25">
      <c r="B15" s="46"/>
      <c r="C15" s="22">
        <v>8</v>
      </c>
      <c r="D15" s="14">
        <v>5.66</v>
      </c>
      <c r="E15" s="15">
        <v>5.7</v>
      </c>
      <c r="F15" s="16">
        <v>5.5</v>
      </c>
      <c r="G15" s="24">
        <f t="shared" si="0"/>
        <v>5.5</v>
      </c>
      <c r="H15" s="17">
        <f t="shared" si="1"/>
        <v>1.5375422772023406</v>
      </c>
      <c r="I15" s="47"/>
      <c r="J15" s="47"/>
      <c r="K15" s="47"/>
      <c r="L15" s="47"/>
      <c r="M15" s="48"/>
      <c r="P15" s="46"/>
      <c r="Q15" s="22">
        <v>8</v>
      </c>
      <c r="R15" s="32">
        <v>5.5</v>
      </c>
      <c r="S15" s="35">
        <f>R15-X12</f>
        <v>5.4695124068950447</v>
      </c>
      <c r="T15" s="38">
        <f>R15-Y12</f>
        <v>5.4365755630311741</v>
      </c>
      <c r="U15" s="40">
        <f>R15-Z12</f>
        <v>5.3731511260623472</v>
      </c>
      <c r="V15" s="54"/>
      <c r="W15" s="47"/>
      <c r="X15" s="47"/>
      <c r="Y15" s="47"/>
      <c r="Z15" s="47"/>
      <c r="AA15" s="48"/>
    </row>
    <row r="16" spans="2:27" x14ac:dyDescent="0.25">
      <c r="B16" s="46"/>
      <c r="C16" s="22">
        <v>9</v>
      </c>
      <c r="D16" s="14">
        <v>5.07</v>
      </c>
      <c r="E16" s="15">
        <v>5.26</v>
      </c>
      <c r="F16" s="16">
        <v>5.16</v>
      </c>
      <c r="G16" s="24">
        <f t="shared" si="0"/>
        <v>5.07</v>
      </c>
      <c r="H16" s="17">
        <f t="shared" si="1"/>
        <v>1.5029627794477449</v>
      </c>
      <c r="I16" s="47"/>
      <c r="J16" s="47"/>
      <c r="K16" s="47"/>
      <c r="L16" s="47"/>
      <c r="M16" s="48"/>
      <c r="P16" s="46"/>
      <c r="Q16" s="22">
        <v>9</v>
      </c>
      <c r="R16" s="32">
        <v>5.07</v>
      </c>
      <c r="S16" s="35">
        <f>R16-X12</f>
        <v>5.039512406895045</v>
      </c>
      <c r="T16" s="38">
        <f>R16-Y12</f>
        <v>5.0065755630311743</v>
      </c>
      <c r="U16" s="40">
        <f>R16-Z12</f>
        <v>4.9431511260623475</v>
      </c>
      <c r="V16" s="54"/>
      <c r="W16" s="47"/>
      <c r="X16" s="47"/>
      <c r="Y16" s="47"/>
      <c r="Z16" s="47"/>
      <c r="AA16" s="48"/>
    </row>
    <row r="17" spans="2:27" x14ac:dyDescent="0.25">
      <c r="B17" s="46"/>
      <c r="C17" s="22">
        <v>10</v>
      </c>
      <c r="D17" s="14">
        <v>5.32</v>
      </c>
      <c r="E17" s="15">
        <v>5.38</v>
      </c>
      <c r="F17" s="16">
        <v>5.52</v>
      </c>
      <c r="G17" s="24">
        <f t="shared" si="0"/>
        <v>5.32</v>
      </c>
      <c r="H17" s="17">
        <f t="shared" si="1"/>
        <v>1.5499143144237355</v>
      </c>
      <c r="I17" s="47"/>
      <c r="J17" s="47"/>
      <c r="K17" s="47"/>
      <c r="L17" s="47"/>
      <c r="M17" s="48"/>
      <c r="P17" s="46"/>
      <c r="Q17" s="22">
        <v>10</v>
      </c>
      <c r="R17" s="32">
        <v>5.32</v>
      </c>
      <c r="S17" s="35">
        <f>R17-X12</f>
        <v>5.289512406895045</v>
      </c>
      <c r="T17" s="38">
        <f>R17-Y12</f>
        <v>5.2565755630311743</v>
      </c>
      <c r="U17" s="40">
        <f>R17-Z12</f>
        <v>5.1931511260623475</v>
      </c>
      <c r="V17" s="54"/>
      <c r="W17" s="47"/>
      <c r="X17" s="47"/>
      <c r="Y17" s="47"/>
      <c r="Z17" s="47"/>
      <c r="AA17" s="48"/>
    </row>
    <row r="18" spans="2:27" x14ac:dyDescent="0.25">
      <c r="B18" s="46"/>
      <c r="C18" s="22">
        <v>11</v>
      </c>
      <c r="D18" s="14">
        <v>5.41</v>
      </c>
      <c r="E18" s="15">
        <v>5.41</v>
      </c>
      <c r="F18" s="16">
        <v>5.46</v>
      </c>
      <c r="G18" s="24">
        <f t="shared" si="0"/>
        <v>5.41</v>
      </c>
      <c r="H18" s="17">
        <f t="shared" si="1"/>
        <v>0.43434077468460996</v>
      </c>
      <c r="I18" s="47"/>
      <c r="J18" s="47"/>
      <c r="K18" s="47"/>
      <c r="L18" s="47"/>
      <c r="M18" s="48"/>
      <c r="P18" s="46"/>
      <c r="Q18" s="22">
        <v>11</v>
      </c>
      <c r="R18" s="32">
        <v>5.41</v>
      </c>
      <c r="S18" s="35">
        <f>R18-X12</f>
        <v>5.3795124068950448</v>
      </c>
      <c r="T18" s="38">
        <f>R18-Y12</f>
        <v>5.3465755630311742</v>
      </c>
      <c r="U18" s="40">
        <f>R18-Z12</f>
        <v>5.2831511260623474</v>
      </c>
      <c r="V18" s="54"/>
      <c r="W18" s="47"/>
      <c r="X18" s="47"/>
      <c r="Y18" s="47"/>
      <c r="Z18" s="47"/>
      <c r="AA18" s="48"/>
    </row>
    <row r="19" spans="2:27" ht="15.75" thickBot="1" x14ac:dyDescent="0.3">
      <c r="B19" s="46"/>
      <c r="C19" s="22">
        <v>12</v>
      </c>
      <c r="D19" s="14">
        <v>5.25</v>
      </c>
      <c r="E19" s="15">
        <v>5.29</v>
      </c>
      <c r="F19" s="16">
        <v>5.34</v>
      </c>
      <c r="G19" s="24">
        <f t="shared" si="0"/>
        <v>5.25</v>
      </c>
      <c r="H19" s="17">
        <f t="shared" si="1"/>
        <v>0.69555170133420929</v>
      </c>
      <c r="I19" s="47"/>
      <c r="J19" s="47"/>
      <c r="K19" s="47"/>
      <c r="L19" s="47"/>
      <c r="M19" s="48"/>
      <c r="P19" s="46"/>
      <c r="Q19" s="22">
        <v>12</v>
      </c>
      <c r="R19" s="32">
        <v>5.25</v>
      </c>
      <c r="S19" s="35">
        <f>R19-X12</f>
        <v>5.2195124068950447</v>
      </c>
      <c r="T19" s="38">
        <f>R19-Y12</f>
        <v>5.1865755630311741</v>
      </c>
      <c r="U19" s="40">
        <f>R19--Z12</f>
        <v>5.3768488739376528</v>
      </c>
      <c r="V19" s="54"/>
      <c r="W19" s="47"/>
      <c r="X19" s="47"/>
      <c r="Y19" s="47"/>
      <c r="Z19" s="47"/>
      <c r="AA19" s="48"/>
    </row>
    <row r="20" spans="2:27" x14ac:dyDescent="0.25">
      <c r="B20" s="46"/>
      <c r="C20" s="22">
        <v>13</v>
      </c>
      <c r="D20" s="14">
        <v>5.16</v>
      </c>
      <c r="E20" s="15">
        <v>5.26</v>
      </c>
      <c r="F20" s="16">
        <v>5.23</v>
      </c>
      <c r="G20" s="24">
        <f t="shared" si="0"/>
        <v>5.16</v>
      </c>
      <c r="H20" s="17">
        <f t="shared" si="1"/>
        <v>0.80318243386431365</v>
      </c>
      <c r="I20" s="47"/>
      <c r="J20" s="75" t="s">
        <v>7</v>
      </c>
      <c r="K20" s="76"/>
      <c r="L20" s="77"/>
      <c r="M20" s="48"/>
      <c r="P20" s="46"/>
      <c r="Q20" s="22">
        <v>13</v>
      </c>
      <c r="R20" s="32">
        <v>5.16</v>
      </c>
      <c r="S20" s="35">
        <f>R20-X12</f>
        <v>5.1295124068950448</v>
      </c>
      <c r="T20" s="38">
        <f>R20-Y12</f>
        <v>5.0965755630311742</v>
      </c>
      <c r="U20" s="40">
        <f>R20-Z12</f>
        <v>5.0331511260623474</v>
      </c>
      <c r="V20" s="54"/>
      <c r="W20" s="47"/>
      <c r="X20" s="75" t="s">
        <v>7</v>
      </c>
      <c r="Y20" s="76"/>
      <c r="Z20" s="77"/>
      <c r="AA20" s="48"/>
    </row>
    <row r="21" spans="2:27" x14ac:dyDescent="0.25">
      <c r="B21" s="46"/>
      <c r="C21" s="22">
        <v>14</v>
      </c>
      <c r="D21" s="14">
        <v>5.43</v>
      </c>
      <c r="E21" s="15">
        <v>5.33</v>
      </c>
      <c r="F21" s="16">
        <v>5.31</v>
      </c>
      <c r="G21" s="24">
        <f t="shared" si="0"/>
        <v>5.31</v>
      </c>
      <c r="H21" s="17">
        <f t="shared" si="1"/>
        <v>0.97996364331198604</v>
      </c>
      <c r="I21" s="47"/>
      <c r="J21" s="78" t="s">
        <v>8</v>
      </c>
      <c r="K21" s="79"/>
      <c r="L21" s="80"/>
      <c r="M21" s="48"/>
      <c r="P21" s="46"/>
      <c r="Q21" s="22">
        <v>14</v>
      </c>
      <c r="R21" s="32">
        <v>5.31</v>
      </c>
      <c r="S21" s="35">
        <f>R21-X12</f>
        <v>5.2795124068950443</v>
      </c>
      <c r="T21" s="38">
        <f>R21-Y12</f>
        <v>5.2465755630311737</v>
      </c>
      <c r="U21" s="40">
        <f>R21-Z12</f>
        <v>5.1831511260623468</v>
      </c>
      <c r="V21" s="54"/>
      <c r="W21" s="47"/>
      <c r="X21" s="78" t="s">
        <v>8</v>
      </c>
      <c r="Y21" s="79"/>
      <c r="Z21" s="80"/>
      <c r="AA21" s="48"/>
    </row>
    <row r="22" spans="2:27" ht="15.75" thickBot="1" x14ac:dyDescent="0.3">
      <c r="B22" s="46"/>
      <c r="C22" s="23">
        <v>15</v>
      </c>
      <c r="D22" s="18">
        <v>5.14</v>
      </c>
      <c r="E22" s="19">
        <v>5.35</v>
      </c>
      <c r="F22" s="20">
        <v>5.23</v>
      </c>
      <c r="G22" s="25">
        <f t="shared" si="0"/>
        <v>5.14</v>
      </c>
      <c r="H22" s="21">
        <f t="shared" si="1"/>
        <v>1.6416651272982106</v>
      </c>
      <c r="I22" s="47"/>
      <c r="J22" s="69" t="s">
        <v>9</v>
      </c>
      <c r="K22" s="70"/>
      <c r="L22" s="71"/>
      <c r="M22" s="48"/>
      <c r="P22" s="46"/>
      <c r="Q22" s="23">
        <v>15</v>
      </c>
      <c r="R22" s="33">
        <v>5.14</v>
      </c>
      <c r="S22" s="36">
        <f>R22-X12</f>
        <v>5.1095124068950444</v>
      </c>
      <c r="T22" s="39">
        <f>R22-Y12</f>
        <v>5.0765755630311737</v>
      </c>
      <c r="U22" s="41">
        <f>R22-Z12</f>
        <v>5.0131511260623469</v>
      </c>
      <c r="V22" s="54"/>
      <c r="W22" s="47"/>
      <c r="X22" s="69" t="s">
        <v>9</v>
      </c>
      <c r="Y22" s="70"/>
      <c r="Z22" s="71"/>
      <c r="AA22" s="48"/>
    </row>
    <row r="23" spans="2:27" ht="15.75" thickBot="1" x14ac:dyDescent="0.3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  <c r="P23" s="46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</row>
    <row r="24" spans="2:27" x14ac:dyDescent="0.25">
      <c r="B24" s="46"/>
      <c r="C24" s="5" t="s">
        <v>5</v>
      </c>
      <c r="D24" s="6"/>
      <c r="E24" s="6"/>
      <c r="F24" s="6"/>
      <c r="G24" s="1">
        <f>AVERAGE(G8:G22)</f>
        <v>5.3159999999999998</v>
      </c>
      <c r="H24" s="2">
        <f>AVERAGE(H8:H22)</f>
        <v>1.1930857217612165</v>
      </c>
      <c r="I24" s="47"/>
      <c r="J24" s="47"/>
      <c r="K24" s="47"/>
      <c r="L24" s="47"/>
      <c r="M24" s="48"/>
      <c r="P24" s="46"/>
      <c r="Q24" s="56"/>
      <c r="R24" s="56"/>
      <c r="S24" s="56"/>
      <c r="T24" s="56"/>
      <c r="U24" s="56"/>
      <c r="V24" s="55"/>
      <c r="W24" s="47"/>
      <c r="X24" s="47"/>
      <c r="Y24" s="47"/>
      <c r="Z24" s="47"/>
      <c r="AA24" s="48"/>
    </row>
    <row r="25" spans="2:27" ht="15.75" thickBot="1" x14ac:dyDescent="0.3">
      <c r="B25" s="46"/>
      <c r="C25" s="7" t="s">
        <v>6</v>
      </c>
      <c r="D25" s="8"/>
      <c r="E25" s="8"/>
      <c r="F25" s="8"/>
      <c r="G25" s="3">
        <f>_xlfn.STDEV.P(G8:G22)</f>
        <v>0.15243796552477767</v>
      </c>
      <c r="H25" s="4"/>
      <c r="I25" s="47"/>
      <c r="J25" s="47"/>
      <c r="K25" s="47"/>
      <c r="L25" s="47"/>
      <c r="M25" s="48"/>
      <c r="P25" s="46"/>
      <c r="Q25" s="56"/>
      <c r="R25" s="56"/>
      <c r="S25" s="56"/>
      <c r="T25" s="56"/>
      <c r="U25" s="56"/>
      <c r="V25" s="56"/>
      <c r="W25" s="47"/>
      <c r="X25" s="47"/>
      <c r="Y25" s="47"/>
      <c r="Z25" s="47"/>
      <c r="AA25" s="48"/>
    </row>
    <row r="26" spans="2:27" x14ac:dyDescent="0.25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P26" s="46"/>
      <c r="Q26" s="81" t="s">
        <v>16</v>
      </c>
      <c r="R26" s="82"/>
      <c r="S26" s="82"/>
      <c r="T26" s="82"/>
      <c r="U26" s="82"/>
      <c r="V26" s="83"/>
      <c r="W26" s="47"/>
      <c r="X26" s="47"/>
      <c r="Y26" s="47"/>
      <c r="Z26" s="47"/>
      <c r="AA26" s="48"/>
    </row>
    <row r="27" spans="2:27" x14ac:dyDescent="0.2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  <c r="P27" s="46"/>
      <c r="Q27" s="84" t="s">
        <v>17</v>
      </c>
      <c r="R27" s="85"/>
      <c r="S27" s="85"/>
      <c r="T27" s="85"/>
      <c r="U27" s="85"/>
      <c r="V27" s="86"/>
      <c r="W27" s="47"/>
      <c r="X27" s="47"/>
      <c r="Y27" s="47"/>
      <c r="Z27" s="47"/>
      <c r="AA27" s="48"/>
    </row>
    <row r="28" spans="2:27" ht="15.75" thickBot="1" x14ac:dyDescent="0.3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  <c r="P28" s="46"/>
      <c r="Q28" s="72" t="s">
        <v>18</v>
      </c>
      <c r="R28" s="73"/>
      <c r="S28" s="73"/>
      <c r="T28" s="73"/>
      <c r="U28" s="73"/>
      <c r="V28" s="74"/>
      <c r="W28" s="47"/>
      <c r="X28" s="47"/>
      <c r="Y28" s="47"/>
      <c r="Z28" s="47"/>
      <c r="AA28" s="48"/>
    </row>
    <row r="29" spans="2:27" x14ac:dyDescent="0.25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  <c r="P29" s="46"/>
      <c r="Q29" s="52"/>
      <c r="R29" s="52"/>
      <c r="S29" s="47"/>
      <c r="T29" s="47"/>
      <c r="U29" s="47"/>
      <c r="V29" s="47"/>
      <c r="W29" s="47"/>
      <c r="X29" s="47"/>
      <c r="Y29" s="47"/>
      <c r="Z29" s="47"/>
      <c r="AA29" s="48"/>
    </row>
    <row r="30" spans="2:27" ht="15.75" thickBot="1" x14ac:dyDescent="0.3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P30" s="49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1"/>
    </row>
  </sheetData>
  <mergeCells count="12">
    <mergeCell ref="D2:M3"/>
    <mergeCell ref="Q5:U6"/>
    <mergeCell ref="C5:H6"/>
    <mergeCell ref="J20:L20"/>
    <mergeCell ref="J21:L21"/>
    <mergeCell ref="J22:L22"/>
    <mergeCell ref="Q28:V28"/>
    <mergeCell ref="X20:Z20"/>
    <mergeCell ref="X21:Z21"/>
    <mergeCell ref="X22:Z22"/>
    <mergeCell ref="Q26:V26"/>
    <mergeCell ref="Q27:V2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Thanks for Downloading</vt:lpstr>
      <vt:lpstr>SWC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Conway</dc:creator>
  <cp:lastModifiedBy>temp</cp:lastModifiedBy>
  <dcterms:created xsi:type="dcterms:W3CDTF">2017-08-14T10:38:09Z</dcterms:created>
  <dcterms:modified xsi:type="dcterms:W3CDTF">2017-10-25T19:45:22Z</dcterms:modified>
</cp:coreProperties>
</file>